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aqshalar\Аяла\Салынбаған\"/>
    </mc:Choice>
  </mc:AlternateContent>
  <xr:revisionPtr revIDLastSave="0" documentId="13_ncr:1_{A687F51A-E989-4881-8708-CC3A803679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Штатный Аяла-2017  05.01.2025" sheetId="2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1" i="23" l="1"/>
  <c r="M11" i="23" l="1"/>
  <c r="K11" i="23"/>
  <c r="Q11" i="23" s="1"/>
  <c r="O22" i="23" l="1"/>
  <c r="O29" i="23" s="1"/>
  <c r="C22" i="23"/>
  <c r="J18" i="23"/>
  <c r="M18" i="23" s="1"/>
  <c r="K18" i="23" l="1"/>
  <c r="Q18" i="23" l="1"/>
  <c r="C17" i="23"/>
  <c r="J21" i="23"/>
  <c r="Q21" i="23" s="1"/>
  <c r="J27" i="23"/>
  <c r="J26" i="23"/>
  <c r="J25" i="23"/>
  <c r="J24" i="23"/>
  <c r="J23" i="23"/>
  <c r="J20" i="23"/>
  <c r="J16" i="23"/>
  <c r="M16" i="23" s="1"/>
  <c r="J15" i="23"/>
  <c r="J13" i="23"/>
  <c r="M13" i="23" s="1"/>
  <c r="K15" i="23" l="1"/>
  <c r="M15" i="23"/>
  <c r="K16" i="23"/>
  <c r="Q16" i="23" s="1"/>
  <c r="Q26" i="23"/>
  <c r="Q25" i="23"/>
  <c r="Q24" i="23"/>
  <c r="C12" i="23"/>
  <c r="Q15" i="23" l="1"/>
  <c r="C28" i="23"/>
  <c r="R29" i="23" l="1"/>
  <c r="P29" i="23"/>
  <c r="L29" i="23"/>
  <c r="J19" i="23"/>
  <c r="M19" i="23" s="1"/>
  <c r="M22" i="23" s="1"/>
  <c r="J14" i="23"/>
  <c r="M14" i="23" s="1"/>
  <c r="K13" i="23"/>
  <c r="J10" i="23"/>
  <c r="I9" i="23"/>
  <c r="J9" i="23" s="1"/>
  <c r="K10" i="23" l="1"/>
  <c r="M10" i="23"/>
  <c r="J12" i="23"/>
  <c r="M9" i="23"/>
  <c r="M12" i="23" s="1"/>
  <c r="K19" i="23"/>
  <c r="K22" i="23" s="1"/>
  <c r="J22" i="23"/>
  <c r="K14" i="23"/>
  <c r="K17" i="23" s="1"/>
  <c r="J17" i="23"/>
  <c r="M17" i="23" s="1"/>
  <c r="K9" i="23"/>
  <c r="K12" i="23" s="1"/>
  <c r="Q20" i="23"/>
  <c r="Q23" i="23"/>
  <c r="Q27" i="23"/>
  <c r="J28" i="23"/>
  <c r="Q10" i="23"/>
  <c r="M29" i="23" l="1"/>
  <c r="Q19" i="23"/>
  <c r="Q22" i="23" s="1"/>
  <c r="Q14" i="23"/>
  <c r="Q9" i="23"/>
  <c r="Q12" i="23" s="1"/>
  <c r="Q28" i="23"/>
  <c r="K28" i="23"/>
  <c r="K29" i="23" l="1"/>
  <c r="C29" i="23" l="1"/>
  <c r="J29" i="23" l="1"/>
  <c r="Q13" i="23"/>
  <c r="Q17" i="23" s="1"/>
  <c r="Q29" i="23" l="1"/>
</calcChain>
</file>

<file path=xl/sharedStrings.xml><?xml version="1.0" encoding="utf-8"?>
<sst xmlns="http://schemas.openxmlformats.org/spreadsheetml/2006/main" count="101" uniqueCount="70">
  <si>
    <t>№</t>
  </si>
  <si>
    <t/>
  </si>
  <si>
    <t>17697</t>
  </si>
  <si>
    <t>4</t>
  </si>
  <si>
    <t>5</t>
  </si>
  <si>
    <t>6</t>
  </si>
  <si>
    <t>7</t>
  </si>
  <si>
    <t>8</t>
  </si>
  <si>
    <t>12</t>
  </si>
  <si>
    <t>13</t>
  </si>
  <si>
    <t>15</t>
  </si>
  <si>
    <t>1</t>
  </si>
  <si>
    <t>А1-3-1</t>
  </si>
  <si>
    <t>В3-4</t>
  </si>
  <si>
    <t>D-1</t>
  </si>
  <si>
    <t>1 раз</t>
  </si>
  <si>
    <t>В4-4</t>
  </si>
  <si>
    <t>С 3</t>
  </si>
  <si>
    <t>қызметі</t>
  </si>
  <si>
    <t xml:space="preserve">штаттық бірлік </t>
  </si>
  <si>
    <t>базалық оклад</t>
  </si>
  <si>
    <t>ставка</t>
  </si>
  <si>
    <t>штаттық бірлік бойынша есеп. Оклад</t>
  </si>
  <si>
    <t xml:space="preserve">түнгі төлем </t>
  </si>
  <si>
    <t>БДО %зияндық</t>
  </si>
  <si>
    <t xml:space="preserve">бір айдағы жалақы қоры </t>
  </si>
  <si>
    <t xml:space="preserve">емделу ақысы </t>
  </si>
  <si>
    <t xml:space="preserve">жалпы топ саны </t>
  </si>
  <si>
    <t>жалпы бала саны</t>
  </si>
  <si>
    <t>оның ішінде</t>
  </si>
  <si>
    <t xml:space="preserve">бала бақша </t>
  </si>
  <si>
    <t>бөбекжай</t>
  </si>
  <si>
    <t>топ</t>
  </si>
  <si>
    <t>бала саны</t>
  </si>
  <si>
    <t>Меңгеруші</t>
  </si>
  <si>
    <t>Әдіскер</t>
  </si>
  <si>
    <t>Тәрбиеші</t>
  </si>
  <si>
    <t>Тәрбиешілер</t>
  </si>
  <si>
    <t>Көм.тәрбиеші</t>
  </si>
  <si>
    <t>Аспаз</t>
  </si>
  <si>
    <t>Қарауыл</t>
  </si>
  <si>
    <t>категориясы</t>
  </si>
  <si>
    <t xml:space="preserve"> Қызметтік категориясы</t>
  </si>
  <si>
    <t xml:space="preserve"> оклад коэффициенты</t>
  </si>
  <si>
    <t xml:space="preserve"> Түзету коэффициенты</t>
  </si>
  <si>
    <t>Шаруашылық меңгерушісі</t>
  </si>
  <si>
    <t xml:space="preserve">  үстемақы барлығы </t>
  </si>
  <si>
    <t xml:space="preserve">Бекітемін </t>
  </si>
  <si>
    <r>
      <t xml:space="preserve">  </t>
    </r>
    <r>
      <rPr>
        <sz val="10"/>
        <rFont val="Arial"/>
        <family val="2"/>
        <charset val="204"/>
      </rPr>
      <t xml:space="preserve">бала-бақшасының меңгерушісі </t>
    </r>
  </si>
  <si>
    <t>Меңгеруші :</t>
  </si>
  <si>
    <t>Әкімші. қызмет.</t>
  </si>
  <si>
    <t>Көмек. қызметкер.</t>
  </si>
  <si>
    <t>Шаруашы. қызмет-р.</t>
  </si>
  <si>
    <t>ауылдық қосымша төлем 25%</t>
  </si>
  <si>
    <t>Жұмысшы</t>
  </si>
  <si>
    <t>Кір жуушы</t>
  </si>
  <si>
    <t>Кір үтіктеуші</t>
  </si>
  <si>
    <t>2</t>
  </si>
  <si>
    <t>9</t>
  </si>
  <si>
    <t>10</t>
  </si>
  <si>
    <t>11</t>
  </si>
  <si>
    <t>14</t>
  </si>
  <si>
    <r>
      <rPr>
        <b/>
        <sz val="11"/>
        <color theme="1"/>
        <rFont val="Calibri"/>
        <family val="2"/>
        <charset val="204"/>
        <scheme val="minor"/>
      </rPr>
      <t>"Аяла-2017"</t>
    </r>
    <r>
      <rPr>
        <sz val="11"/>
        <color theme="1"/>
        <rFont val="Calibri"/>
        <family val="2"/>
        <charset val="204"/>
        <scheme val="minor"/>
      </rPr>
      <t xml:space="preserve"> ЖШС бөбекжай</t>
    </r>
  </si>
  <si>
    <t>_________________Сарыбай М.Е.</t>
  </si>
  <si>
    <t>Сарыбай М.Е.</t>
  </si>
  <si>
    <t>Медбике</t>
  </si>
  <si>
    <t>3</t>
  </si>
  <si>
    <t xml:space="preserve">қосымша 30% төлем </t>
  </si>
  <si>
    <t>Психолог</t>
  </si>
  <si>
    <t>Жауапкершілігі шектеулі серіктестігі "Аяла-2017" бөбекжай бала-бақшасы қызметкерлерінің  штаттық кестесі 01.09.2026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</si>
</sst>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Times New Roman"/>
      <family val="1"/>
      <charset val="204"/>
    </font>
    <font>
      <sz val="8"/>
      <color indexed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8"/>
      <color indexed="1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8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6">
    <xf numFmtId="0" fontId="0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7" fillId="20" borderId="2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</cellStyleXfs>
  <cellXfs count="72">
    <xf numFmtId="0" fontId="0" fillId="0" borderId="0" xfId="0"/>
    <xf numFmtId="1" fontId="2" fillId="0" borderId="0" xfId="73" applyNumberFormat="1" applyFont="1" applyFill="1" applyAlignment="1" applyProtection="1">
      <alignment horizontal="center" vertical="center" wrapText="1"/>
      <protection hidden="1"/>
    </xf>
    <xf numFmtId="0" fontId="0" fillId="0" borderId="0" xfId="0" applyFont="1"/>
    <xf numFmtId="0" fontId="0" fillId="0" borderId="0" xfId="0" applyFill="1"/>
    <xf numFmtId="49" fontId="21" fillId="0" borderId="13" xfId="71" applyNumberFormat="1" applyFont="1" applyFill="1" applyBorder="1" applyAlignment="1" applyProtection="1">
      <alignment horizontal="left" vertical="center" shrinkToFit="1"/>
      <protection hidden="1"/>
    </xf>
    <xf numFmtId="0" fontId="2" fillId="0" borderId="0" xfId="73" applyNumberFormat="1" applyFont="1" applyFill="1" applyAlignment="1" applyProtection="1">
      <alignment horizontal="left" vertical="center"/>
      <protection hidden="1"/>
    </xf>
    <xf numFmtId="0" fontId="2" fillId="0" borderId="0" xfId="73" applyNumberFormat="1" applyFont="1" applyFill="1" applyAlignment="1" applyProtection="1">
      <alignment horizontal="center" vertical="center"/>
      <protection hidden="1"/>
    </xf>
    <xf numFmtId="0" fontId="21" fillId="0" borderId="13" xfId="71" applyNumberFormat="1" applyFont="1" applyFill="1" applyBorder="1" applyAlignment="1" applyProtection="1">
      <alignment horizontal="left" vertical="center" shrinkToFit="1"/>
      <protection hidden="1"/>
    </xf>
    <xf numFmtId="49" fontId="22" fillId="24" borderId="13" xfId="71" applyNumberFormat="1" applyFont="1" applyFill="1" applyBorder="1" applyAlignment="1" applyProtection="1">
      <alignment horizontal="left" vertical="center" shrinkToFit="1"/>
      <protection hidden="1"/>
    </xf>
    <xf numFmtId="49" fontId="21" fillId="0" borderId="23" xfId="71" applyNumberFormat="1" applyFont="1" applyFill="1" applyBorder="1" applyAlignment="1" applyProtection="1">
      <alignment horizontal="left" vertical="center" shrinkToFit="1"/>
      <protection hidden="1"/>
    </xf>
    <xf numFmtId="49" fontId="22" fillId="25" borderId="0" xfId="71" applyNumberFormat="1" applyFont="1" applyFill="1" applyBorder="1" applyAlignment="1" applyProtection="1">
      <alignment horizontal="left" vertical="center" shrinkToFit="1"/>
      <protection hidden="1"/>
    </xf>
    <xf numFmtId="1" fontId="21" fillId="0" borderId="13" xfId="71" applyNumberFormat="1" applyFont="1" applyFill="1" applyBorder="1" applyAlignment="1" applyProtection="1">
      <alignment horizontal="right" vertical="center" shrinkToFit="1"/>
      <protection hidden="1"/>
    </xf>
    <xf numFmtId="1" fontId="21" fillId="0" borderId="13" xfId="71" applyNumberFormat="1" applyFont="1" applyFill="1" applyBorder="1" applyAlignment="1" applyProtection="1">
      <alignment horizontal="right" shrinkToFit="1"/>
      <protection hidden="1"/>
    </xf>
    <xf numFmtId="0" fontId="3" fillId="0" borderId="0" xfId="72" applyFont="1" applyFill="1" applyBorder="1" applyAlignment="1" applyProtection="1">
      <alignment horizontal="center" vertical="center" wrapText="1"/>
      <protection hidden="1"/>
    </xf>
    <xf numFmtId="49" fontId="22" fillId="24" borderId="13" xfId="71" applyNumberFormat="1" applyFont="1" applyFill="1" applyBorder="1" applyAlignment="1" applyProtection="1">
      <alignment horizontal="left" vertical="center" wrapText="1" shrinkToFit="1"/>
      <protection hidden="1"/>
    </xf>
    <xf numFmtId="49" fontId="21" fillId="0" borderId="10" xfId="71" applyNumberFormat="1" applyFont="1" applyFill="1" applyBorder="1" applyAlignment="1" applyProtection="1">
      <alignment horizontal="left" vertical="center" shrinkToFit="1"/>
      <protection hidden="1"/>
    </xf>
    <xf numFmtId="0" fontId="21" fillId="0" borderId="10" xfId="71" applyNumberFormat="1" applyFont="1" applyFill="1" applyBorder="1" applyAlignment="1" applyProtection="1">
      <alignment horizontal="left" vertical="center" shrinkToFit="1"/>
      <protection hidden="1"/>
    </xf>
    <xf numFmtId="1" fontId="21" fillId="0" borderId="10" xfId="71" applyNumberFormat="1" applyFont="1" applyFill="1" applyBorder="1" applyAlignment="1" applyProtection="1">
      <alignment horizontal="right" vertical="center" shrinkToFit="1"/>
      <protection hidden="1"/>
    </xf>
    <xf numFmtId="49" fontId="24" fillId="24" borderId="13" xfId="71" applyNumberFormat="1" applyFont="1" applyFill="1" applyBorder="1" applyAlignment="1" applyProtection="1">
      <alignment horizontal="left" vertical="center" shrinkToFit="1"/>
      <protection hidden="1"/>
    </xf>
    <xf numFmtId="49" fontId="24" fillId="24" borderId="10" xfId="71" applyNumberFormat="1" applyFont="1" applyFill="1" applyBorder="1" applyAlignment="1" applyProtection="1">
      <alignment horizontal="left" vertical="center" shrinkToFit="1"/>
      <protection hidden="1"/>
    </xf>
    <xf numFmtId="0" fontId="21" fillId="0" borderId="13" xfId="71" applyNumberFormat="1" applyFont="1" applyFill="1" applyBorder="1" applyAlignment="1" applyProtection="1">
      <alignment horizontal="center" shrinkToFit="1"/>
      <protection locked="0" hidden="1"/>
    </xf>
    <xf numFmtId="49" fontId="21" fillId="0" borderId="10" xfId="71" applyNumberFormat="1" applyFont="1" applyFill="1" applyBorder="1" applyAlignment="1" applyProtection="1">
      <alignment horizontal="center" vertical="center" shrinkToFit="1"/>
      <protection hidden="1"/>
    </xf>
    <xf numFmtId="0" fontId="25" fillId="0" borderId="10" xfId="0" applyFont="1" applyFill="1" applyBorder="1" applyAlignment="1">
      <alignment horizontal="center" vertical="center" wrapText="1"/>
    </xf>
    <xf numFmtId="1" fontId="21" fillId="0" borderId="13" xfId="71" applyNumberFormat="1" applyFont="1" applyFill="1" applyBorder="1" applyAlignment="1" applyProtection="1">
      <alignment horizontal="right" shrinkToFit="1"/>
      <protection locked="0" hidden="1"/>
    </xf>
    <xf numFmtId="1" fontId="2" fillId="0" borderId="12" xfId="71" applyNumberFormat="1" applyFont="1" applyFill="1" applyBorder="1" applyAlignment="1" applyProtection="1">
      <alignment horizontal="center" vertical="center" wrapText="1"/>
      <protection hidden="1"/>
    </xf>
    <xf numFmtId="9" fontId="21" fillId="0" borderId="13" xfId="71" applyNumberFormat="1" applyFont="1" applyFill="1" applyBorder="1" applyAlignment="1" applyProtection="1">
      <alignment horizontal="right" shrinkToFit="1"/>
      <protection hidden="1"/>
    </xf>
    <xf numFmtId="1" fontId="26" fillId="0" borderId="13" xfId="71" applyNumberFormat="1" applyFont="1" applyFill="1" applyBorder="1" applyAlignment="1" applyProtection="1">
      <alignment horizontal="right" shrinkToFit="1"/>
      <protection locked="0" hidden="1"/>
    </xf>
    <xf numFmtId="1" fontId="26" fillId="0" borderId="13" xfId="71" applyNumberFormat="1" applyFont="1" applyFill="1" applyBorder="1" applyAlignment="1" applyProtection="1">
      <alignment horizontal="right" shrinkToFit="1"/>
      <protection hidden="1"/>
    </xf>
    <xf numFmtId="164" fontId="26" fillId="0" borderId="10" xfId="71" applyNumberFormat="1" applyFont="1" applyFill="1" applyBorder="1" applyAlignment="1" applyProtection="1">
      <alignment horizontal="center" vertical="center" shrinkToFit="1"/>
      <protection hidden="1"/>
    </xf>
    <xf numFmtId="49" fontId="26" fillId="0" borderId="10" xfId="71" applyNumberFormat="1" applyFont="1" applyFill="1" applyBorder="1" applyAlignment="1" applyProtection="1">
      <alignment horizontal="left" vertical="center" shrinkToFit="1"/>
      <protection hidden="1"/>
    </xf>
    <xf numFmtId="0" fontId="26" fillId="0" borderId="10" xfId="71" applyNumberFormat="1" applyFont="1" applyFill="1" applyBorder="1" applyAlignment="1" applyProtection="1">
      <alignment horizontal="left" vertical="center" shrinkToFit="1"/>
      <protection hidden="1"/>
    </xf>
    <xf numFmtId="1" fontId="26" fillId="0" borderId="10" xfId="71" applyNumberFormat="1" applyFont="1" applyFill="1" applyBorder="1" applyAlignment="1" applyProtection="1">
      <alignment horizontal="right" vertical="center" shrinkToFit="1"/>
      <protection hidden="1"/>
    </xf>
    <xf numFmtId="1" fontId="26" fillId="0" borderId="10" xfId="71" applyNumberFormat="1" applyFont="1" applyFill="1" applyBorder="1" applyAlignment="1" applyProtection="1">
      <alignment horizontal="right" shrinkToFit="1"/>
      <protection hidden="1"/>
    </xf>
    <xf numFmtId="0" fontId="3" fillId="0" borderId="0" xfId="72" applyFont="1" applyFill="1" applyBorder="1" applyAlignment="1" applyProtection="1">
      <alignment horizontal="center" vertical="center"/>
      <protection hidden="1"/>
    </xf>
    <xf numFmtId="0" fontId="0" fillId="0" borderId="0" xfId="0" applyFill="1" applyAlignment="1"/>
    <xf numFmtId="0" fontId="3" fillId="0" borderId="0" xfId="72" applyFont="1" applyFill="1" applyBorder="1" applyAlignment="1" applyProtection="1">
      <alignment horizontal="right" wrapText="1"/>
      <protection hidden="1"/>
    </xf>
    <xf numFmtId="0" fontId="3" fillId="0" borderId="0" xfId="72" applyFont="1" applyFill="1" applyBorder="1" applyAlignment="1" applyProtection="1">
      <alignment horizontal="left"/>
      <protection hidden="1"/>
    </xf>
    <xf numFmtId="0" fontId="3" fillId="0" borderId="0" xfId="72" applyFont="1" applyFill="1" applyBorder="1" applyAlignment="1" applyProtection="1">
      <alignment horizontal="left" vertical="center"/>
      <protection hidden="1"/>
    </xf>
    <xf numFmtId="0" fontId="23" fillId="0" borderId="0" xfId="0" applyFont="1"/>
    <xf numFmtId="0" fontId="21" fillId="0" borderId="13" xfId="71" applyNumberFormat="1" applyFont="1" applyFill="1" applyBorder="1" applyAlignment="1" applyProtection="1">
      <alignment horizontal="center" vertical="center" shrinkToFit="1"/>
      <protection hidden="1"/>
    </xf>
    <xf numFmtId="0" fontId="21" fillId="0" borderId="10" xfId="71" applyNumberFormat="1" applyFont="1" applyFill="1" applyBorder="1" applyAlignment="1" applyProtection="1">
      <alignment horizontal="center" vertical="center" shrinkToFit="1"/>
      <protection hidden="1"/>
    </xf>
    <xf numFmtId="49" fontId="21" fillId="0" borderId="13" xfId="71" applyNumberFormat="1" applyFont="1" applyFill="1" applyBorder="1" applyAlignment="1" applyProtection="1">
      <alignment horizontal="center" vertical="center" shrinkToFit="1"/>
      <protection hidden="1"/>
    </xf>
    <xf numFmtId="1" fontId="26" fillId="0" borderId="13" xfId="71" applyNumberFormat="1" applyFont="1" applyFill="1" applyBorder="1" applyAlignment="1" applyProtection="1">
      <alignment horizontal="center" shrinkToFit="1"/>
      <protection locked="0" hidden="1"/>
    </xf>
    <xf numFmtId="164" fontId="26" fillId="0" borderId="13" xfId="71" applyNumberFormat="1" applyFont="1" applyFill="1" applyBorder="1" applyAlignment="1" applyProtection="1">
      <alignment horizontal="center" shrinkToFit="1"/>
      <protection locked="0" hidden="1"/>
    </xf>
    <xf numFmtId="49" fontId="21" fillId="0" borderId="0" xfId="71" applyNumberFormat="1" applyFont="1" applyFill="1" applyBorder="1" applyAlignment="1" applyProtection="1">
      <alignment horizontal="left" vertical="center" shrinkToFit="1"/>
      <protection hidden="1"/>
    </xf>
    <xf numFmtId="49" fontId="24" fillId="24" borderId="0" xfId="71" applyNumberFormat="1" applyFont="1" applyFill="1" applyBorder="1" applyAlignment="1" applyProtection="1">
      <alignment horizontal="left" vertical="center" shrinkToFit="1"/>
      <protection hidden="1"/>
    </xf>
    <xf numFmtId="164" fontId="26" fillId="0" borderId="0" xfId="71" applyNumberFormat="1" applyFont="1" applyFill="1" applyBorder="1" applyAlignment="1" applyProtection="1">
      <alignment horizontal="center" vertical="center" shrinkToFit="1"/>
      <protection hidden="1"/>
    </xf>
    <xf numFmtId="49" fontId="26" fillId="0" borderId="0" xfId="71" applyNumberFormat="1" applyFont="1" applyFill="1" applyBorder="1" applyAlignment="1" applyProtection="1">
      <alignment horizontal="left" vertical="center" shrinkToFit="1"/>
      <protection hidden="1"/>
    </xf>
    <xf numFmtId="0" fontId="26" fillId="0" borderId="0" xfId="71" applyNumberFormat="1" applyFont="1" applyFill="1" applyBorder="1" applyAlignment="1" applyProtection="1">
      <alignment horizontal="left" vertical="center" shrinkToFit="1"/>
      <protection hidden="1"/>
    </xf>
    <xf numFmtId="1" fontId="26" fillId="0" borderId="0" xfId="71" applyNumberFormat="1" applyFont="1" applyFill="1" applyBorder="1" applyAlignment="1" applyProtection="1">
      <alignment horizontal="right" vertical="center" shrinkToFit="1"/>
      <protection hidden="1"/>
    </xf>
    <xf numFmtId="1" fontId="26" fillId="0" borderId="0" xfId="71" applyNumberFormat="1" applyFont="1" applyFill="1" applyBorder="1" applyAlignment="1" applyProtection="1">
      <alignment horizontal="right" shrinkToFit="1"/>
      <protection hidden="1"/>
    </xf>
    <xf numFmtId="1" fontId="21" fillId="0" borderId="0" xfId="71" applyNumberFormat="1" applyFont="1" applyFill="1" applyBorder="1" applyAlignment="1" applyProtection="1">
      <alignment horizontal="center" vertical="center" shrinkToFit="1"/>
      <protection hidden="1"/>
    </xf>
    <xf numFmtId="1" fontId="2" fillId="0" borderId="18" xfId="71" applyNumberFormat="1" applyFont="1" applyFill="1" applyBorder="1" applyAlignment="1" applyProtection="1">
      <alignment horizontal="center" vertical="center" wrapText="1"/>
      <protection hidden="1"/>
    </xf>
    <xf numFmtId="1" fontId="2" fillId="0" borderId="19" xfId="71" applyNumberFormat="1" applyFont="1" applyFill="1" applyBorder="1" applyAlignment="1" applyProtection="1">
      <alignment horizontal="center" vertical="center" wrapText="1"/>
      <protection hidden="1"/>
    </xf>
    <xf numFmtId="1" fontId="2" fillId="0" borderId="17" xfId="71" applyNumberFormat="1" applyFont="1" applyFill="1" applyBorder="1" applyAlignment="1" applyProtection="1">
      <alignment horizontal="center" vertical="center"/>
      <protection hidden="1"/>
    </xf>
    <xf numFmtId="1" fontId="2" fillId="0" borderId="22" xfId="71" applyNumberFormat="1" applyFont="1" applyFill="1" applyBorder="1" applyAlignment="1" applyProtection="1">
      <alignment horizontal="center" vertical="center"/>
      <protection hidden="1"/>
    </xf>
    <xf numFmtId="49" fontId="2" fillId="0" borderId="25" xfId="71" applyNumberFormat="1" applyFont="1" applyFill="1" applyBorder="1" applyAlignment="1" applyProtection="1">
      <alignment horizontal="center" vertical="center" shrinkToFit="1"/>
      <protection hidden="1"/>
    </xf>
    <xf numFmtId="49" fontId="2" fillId="0" borderId="16" xfId="71" applyNumberFormat="1" applyFont="1" applyFill="1" applyBorder="1" applyAlignment="1" applyProtection="1">
      <alignment horizontal="center" vertical="center" shrinkToFit="1"/>
      <protection hidden="1"/>
    </xf>
    <xf numFmtId="49" fontId="2" fillId="0" borderId="14" xfId="71" applyNumberFormat="1" applyFont="1" applyFill="1" applyBorder="1" applyAlignment="1" applyProtection="1">
      <alignment horizontal="center" vertical="center" wrapText="1"/>
      <protection hidden="1"/>
    </xf>
    <xf numFmtId="49" fontId="2" fillId="0" borderId="16" xfId="71" applyNumberFormat="1" applyFont="1" applyFill="1" applyBorder="1" applyAlignment="1" applyProtection="1">
      <alignment horizontal="center" vertical="center" wrapText="1"/>
      <protection hidden="1"/>
    </xf>
    <xf numFmtId="49" fontId="2" fillId="0" borderId="10" xfId="71" applyNumberFormat="1" applyFont="1" applyFill="1" applyBorder="1" applyAlignment="1" applyProtection="1">
      <alignment horizontal="center" vertical="center" wrapText="1" shrinkToFit="1"/>
      <protection hidden="1"/>
    </xf>
    <xf numFmtId="2" fontId="2" fillId="0" borderId="0" xfId="71" applyNumberFormat="1" applyFont="1" applyFill="1" applyBorder="1" applyAlignment="1" applyProtection="1">
      <alignment horizontal="center" vertical="center" textRotation="90" wrapText="1"/>
      <protection hidden="1"/>
    </xf>
    <xf numFmtId="0" fontId="23" fillId="0" borderId="0" xfId="0" applyFont="1" applyAlignment="1">
      <alignment horizontal="center" wrapText="1"/>
    </xf>
    <xf numFmtId="1" fontId="2" fillId="0" borderId="24" xfId="71" applyNumberFormat="1" applyFont="1" applyFill="1" applyBorder="1" applyAlignment="1" applyProtection="1">
      <alignment horizontal="center" vertical="center" wrapText="1"/>
      <protection hidden="1"/>
    </xf>
    <xf numFmtId="1" fontId="2" fillId="0" borderId="15" xfId="71" applyNumberFormat="1" applyFont="1" applyFill="1" applyBorder="1" applyAlignment="1" applyProtection="1">
      <alignment horizontal="center" vertical="center" wrapText="1"/>
      <protection hidden="1"/>
    </xf>
    <xf numFmtId="0" fontId="25" fillId="0" borderId="14" xfId="0" applyFont="1" applyFill="1" applyBorder="1" applyAlignment="1">
      <alignment horizontal="center" vertical="center" wrapText="1"/>
    </xf>
    <xf numFmtId="0" fontId="25" fillId="0" borderId="25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25" fillId="0" borderId="20" xfId="0" applyFont="1" applyFill="1" applyBorder="1" applyAlignment="1">
      <alignment horizontal="center" vertical="center" wrapText="1"/>
    </xf>
    <xf numFmtId="0" fontId="25" fillId="0" borderId="21" xfId="0" applyFont="1" applyFill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</cellXfs>
  <cellStyles count="86">
    <cellStyle name="20% - Акцент1 2" xfId="1" xr:uid="{00000000-0005-0000-0000-000000000000}"/>
    <cellStyle name="20% - Акцент1 3" xfId="2" xr:uid="{00000000-0005-0000-0000-000001000000}"/>
    <cellStyle name="20% - Акцент2 2" xfId="3" xr:uid="{00000000-0005-0000-0000-000002000000}"/>
    <cellStyle name="20% - Акцент2 3" xfId="4" xr:uid="{00000000-0005-0000-0000-000003000000}"/>
    <cellStyle name="20% - Акцент3 2" xfId="5" xr:uid="{00000000-0005-0000-0000-000004000000}"/>
    <cellStyle name="20% - Акцент3 3" xfId="6" xr:uid="{00000000-0005-0000-0000-000005000000}"/>
    <cellStyle name="20% - Акцент4 2" xfId="7" xr:uid="{00000000-0005-0000-0000-000006000000}"/>
    <cellStyle name="20% - Акцент4 3" xfId="8" xr:uid="{00000000-0005-0000-0000-000007000000}"/>
    <cellStyle name="20% - Акцент5 2" xfId="9" xr:uid="{00000000-0005-0000-0000-000008000000}"/>
    <cellStyle name="20% - Акцент5 3" xfId="10" xr:uid="{00000000-0005-0000-0000-000009000000}"/>
    <cellStyle name="20% - Акцент6 2" xfId="11" xr:uid="{00000000-0005-0000-0000-00000A000000}"/>
    <cellStyle name="20% - Акцент6 3" xfId="12" xr:uid="{00000000-0005-0000-0000-00000B000000}"/>
    <cellStyle name="40% - Акцент1 2" xfId="13" xr:uid="{00000000-0005-0000-0000-00000C000000}"/>
    <cellStyle name="40% - Акцент1 3" xfId="14" xr:uid="{00000000-0005-0000-0000-00000D000000}"/>
    <cellStyle name="40% - Акцент2 2" xfId="15" xr:uid="{00000000-0005-0000-0000-00000E000000}"/>
    <cellStyle name="40% - Акцент2 3" xfId="16" xr:uid="{00000000-0005-0000-0000-00000F000000}"/>
    <cellStyle name="40% - Акцент3 2" xfId="17" xr:uid="{00000000-0005-0000-0000-000010000000}"/>
    <cellStyle name="40% - Акцент3 3" xfId="18" xr:uid="{00000000-0005-0000-0000-000011000000}"/>
    <cellStyle name="40% - Акцент4 2" xfId="19" xr:uid="{00000000-0005-0000-0000-000012000000}"/>
    <cellStyle name="40% - Акцент4 3" xfId="20" xr:uid="{00000000-0005-0000-0000-000013000000}"/>
    <cellStyle name="40% - Акцент5 2" xfId="21" xr:uid="{00000000-0005-0000-0000-000014000000}"/>
    <cellStyle name="40% - Акцент5 3" xfId="22" xr:uid="{00000000-0005-0000-0000-000015000000}"/>
    <cellStyle name="40% - Акцент6 2" xfId="23" xr:uid="{00000000-0005-0000-0000-000016000000}"/>
    <cellStyle name="40% - Акцент6 3" xfId="24" xr:uid="{00000000-0005-0000-0000-000017000000}"/>
    <cellStyle name="60% - Акцент1 2" xfId="25" xr:uid="{00000000-0005-0000-0000-000018000000}"/>
    <cellStyle name="60% - Акцент1 3" xfId="26" xr:uid="{00000000-0005-0000-0000-000019000000}"/>
    <cellStyle name="60% - Акцент2 2" xfId="27" xr:uid="{00000000-0005-0000-0000-00001A000000}"/>
    <cellStyle name="60% - Акцент2 3" xfId="28" xr:uid="{00000000-0005-0000-0000-00001B000000}"/>
    <cellStyle name="60% - Акцент3 2" xfId="29" xr:uid="{00000000-0005-0000-0000-00001C000000}"/>
    <cellStyle name="60% - Акцент3 3" xfId="30" xr:uid="{00000000-0005-0000-0000-00001D000000}"/>
    <cellStyle name="60% - Акцент4 2" xfId="31" xr:uid="{00000000-0005-0000-0000-00001E000000}"/>
    <cellStyle name="60% - Акцент4 3" xfId="32" xr:uid="{00000000-0005-0000-0000-00001F000000}"/>
    <cellStyle name="60% - Акцент5 2" xfId="33" xr:uid="{00000000-0005-0000-0000-000020000000}"/>
    <cellStyle name="60% - Акцент5 3" xfId="34" xr:uid="{00000000-0005-0000-0000-000021000000}"/>
    <cellStyle name="60% - Акцент6 2" xfId="35" xr:uid="{00000000-0005-0000-0000-000022000000}"/>
    <cellStyle name="60% - Акцент6 3" xfId="36" xr:uid="{00000000-0005-0000-0000-000023000000}"/>
    <cellStyle name="Акцент1 2" xfId="37" xr:uid="{00000000-0005-0000-0000-000024000000}"/>
    <cellStyle name="Акцент1 3" xfId="38" xr:uid="{00000000-0005-0000-0000-000025000000}"/>
    <cellStyle name="Акцент2 2" xfId="39" xr:uid="{00000000-0005-0000-0000-000026000000}"/>
    <cellStyle name="Акцент2 3" xfId="40" xr:uid="{00000000-0005-0000-0000-000027000000}"/>
    <cellStyle name="Акцент3 2" xfId="41" xr:uid="{00000000-0005-0000-0000-000028000000}"/>
    <cellStyle name="Акцент3 3" xfId="42" xr:uid="{00000000-0005-0000-0000-000029000000}"/>
    <cellStyle name="Акцент4 2" xfId="43" xr:uid="{00000000-0005-0000-0000-00002A000000}"/>
    <cellStyle name="Акцент4 3" xfId="44" xr:uid="{00000000-0005-0000-0000-00002B000000}"/>
    <cellStyle name="Акцент5 2" xfId="45" xr:uid="{00000000-0005-0000-0000-00002C000000}"/>
    <cellStyle name="Акцент5 3" xfId="46" xr:uid="{00000000-0005-0000-0000-00002D000000}"/>
    <cellStyle name="Акцент6 2" xfId="47" xr:uid="{00000000-0005-0000-0000-00002E000000}"/>
    <cellStyle name="Акцент6 3" xfId="48" xr:uid="{00000000-0005-0000-0000-00002F000000}"/>
    <cellStyle name="Ввод  2" xfId="49" xr:uid="{00000000-0005-0000-0000-000030000000}"/>
    <cellStyle name="Ввод  3" xfId="50" xr:uid="{00000000-0005-0000-0000-000031000000}"/>
    <cellStyle name="Вывод 2" xfId="51" xr:uid="{00000000-0005-0000-0000-000032000000}"/>
    <cellStyle name="Вывод 3" xfId="52" xr:uid="{00000000-0005-0000-0000-000033000000}"/>
    <cellStyle name="Вычисление 2" xfId="53" xr:uid="{00000000-0005-0000-0000-000034000000}"/>
    <cellStyle name="Вычисление 3" xfId="54" xr:uid="{00000000-0005-0000-0000-000035000000}"/>
    <cellStyle name="Заголовок 1 2" xfId="55" xr:uid="{00000000-0005-0000-0000-000036000000}"/>
    <cellStyle name="Заголовок 1 3" xfId="56" xr:uid="{00000000-0005-0000-0000-000037000000}"/>
    <cellStyle name="Заголовок 2 2" xfId="57" xr:uid="{00000000-0005-0000-0000-000038000000}"/>
    <cellStyle name="Заголовок 2 3" xfId="58" xr:uid="{00000000-0005-0000-0000-000039000000}"/>
    <cellStyle name="Заголовок 3 2" xfId="59" xr:uid="{00000000-0005-0000-0000-00003A000000}"/>
    <cellStyle name="Заголовок 3 3" xfId="60" xr:uid="{00000000-0005-0000-0000-00003B000000}"/>
    <cellStyle name="Заголовок 4 2" xfId="61" xr:uid="{00000000-0005-0000-0000-00003C000000}"/>
    <cellStyle name="Заголовок 4 3" xfId="62" xr:uid="{00000000-0005-0000-0000-00003D000000}"/>
    <cellStyle name="Итог 2" xfId="63" xr:uid="{00000000-0005-0000-0000-00003E000000}"/>
    <cellStyle name="Итог 3" xfId="64" xr:uid="{00000000-0005-0000-0000-00003F000000}"/>
    <cellStyle name="Контрольная ячейка 2" xfId="65" xr:uid="{00000000-0005-0000-0000-000040000000}"/>
    <cellStyle name="Контрольная ячейка 3" xfId="66" xr:uid="{00000000-0005-0000-0000-000041000000}"/>
    <cellStyle name="Название 2" xfId="67" xr:uid="{00000000-0005-0000-0000-000042000000}"/>
    <cellStyle name="Название 3" xfId="68" xr:uid="{00000000-0005-0000-0000-000043000000}"/>
    <cellStyle name="Нейтральный 2" xfId="69" xr:uid="{00000000-0005-0000-0000-000044000000}"/>
    <cellStyle name="Нейтральный 3" xfId="70" xr:uid="{00000000-0005-0000-0000-000045000000}"/>
    <cellStyle name="Обычный" xfId="0" builtinId="0"/>
    <cellStyle name="Обычный 2" xfId="71" xr:uid="{00000000-0005-0000-0000-000047000000}"/>
    <cellStyle name="Обычный 3" xfId="72" xr:uid="{00000000-0005-0000-0000-000048000000}"/>
    <cellStyle name="Обычный_Тарификация" xfId="73" xr:uid="{00000000-0005-0000-0000-000049000000}"/>
    <cellStyle name="Плохой 2" xfId="74" xr:uid="{00000000-0005-0000-0000-00004A000000}"/>
    <cellStyle name="Плохой 3" xfId="75" xr:uid="{00000000-0005-0000-0000-00004B000000}"/>
    <cellStyle name="Пояснение 2" xfId="76" xr:uid="{00000000-0005-0000-0000-00004C000000}"/>
    <cellStyle name="Пояснение 3" xfId="77" xr:uid="{00000000-0005-0000-0000-00004D000000}"/>
    <cellStyle name="Примечание 2" xfId="78" xr:uid="{00000000-0005-0000-0000-00004E000000}"/>
    <cellStyle name="Примечание 3" xfId="79" xr:uid="{00000000-0005-0000-0000-00004F000000}"/>
    <cellStyle name="Связанная ячейка 2" xfId="80" xr:uid="{00000000-0005-0000-0000-000050000000}"/>
    <cellStyle name="Связанная ячейка 3" xfId="81" xr:uid="{00000000-0005-0000-0000-000051000000}"/>
    <cellStyle name="Текст предупреждения 2" xfId="82" xr:uid="{00000000-0005-0000-0000-000052000000}"/>
    <cellStyle name="Текст предупреждения 3" xfId="83" xr:uid="{00000000-0005-0000-0000-000053000000}"/>
    <cellStyle name="Хороший 2" xfId="84" xr:uid="{00000000-0005-0000-0000-000054000000}"/>
    <cellStyle name="Хороший 3" xfId="85" xr:uid="{00000000-0005-0000-0000-00005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tabSelected="1" workbookViewId="0">
      <selection activeCell="B1" sqref="B1:J2"/>
    </sheetView>
  </sheetViews>
  <sheetFormatPr defaultRowHeight="15" x14ac:dyDescent="0.25"/>
  <cols>
    <col min="1" max="1" width="6.85546875" customWidth="1"/>
    <col min="2" max="2" width="11.140625" customWidth="1"/>
    <col min="3" max="3" width="7.7109375" customWidth="1"/>
    <col min="4" max="4" width="5.85546875" customWidth="1"/>
    <col min="5" max="5" width="6.7109375" customWidth="1"/>
    <col min="6" max="6" width="7.140625" customWidth="1"/>
    <col min="7" max="7" width="6.85546875" customWidth="1"/>
    <col min="8" max="9" width="7.5703125" customWidth="1"/>
    <col min="10" max="10" width="9.28515625" customWidth="1"/>
    <col min="11" max="11" width="8" customWidth="1"/>
    <col min="12" max="12" width="6.140625" customWidth="1"/>
    <col min="13" max="13" width="6.28515625" customWidth="1"/>
    <col min="14" max="14" width="4.85546875" customWidth="1"/>
    <col min="15" max="15" width="4.42578125" customWidth="1"/>
    <col min="16" max="16" width="8" customWidth="1"/>
    <col min="17" max="17" width="9" customWidth="1"/>
    <col min="18" max="18" width="6.28515625" customWidth="1"/>
  </cols>
  <sheetData>
    <row r="1" spans="1:21" ht="15.75" customHeight="1" x14ac:dyDescent="0.25">
      <c r="A1" s="2"/>
      <c r="B1" s="62" t="s">
        <v>69</v>
      </c>
      <c r="C1" s="62"/>
      <c r="D1" s="62"/>
      <c r="E1" s="62"/>
      <c r="F1" s="62"/>
      <c r="G1" s="62"/>
      <c r="H1" s="62"/>
      <c r="I1" s="62"/>
      <c r="J1" s="62"/>
      <c r="K1" s="2"/>
      <c r="L1" s="2"/>
      <c r="M1" s="2"/>
      <c r="O1" s="2"/>
      <c r="P1" s="38" t="s">
        <v>47</v>
      </c>
      <c r="Q1" s="2"/>
      <c r="R1" s="2"/>
    </row>
    <row r="2" spans="1:21" ht="18.600000000000001" customHeight="1" x14ac:dyDescent="0.25">
      <c r="A2" s="2"/>
      <c r="B2" s="62"/>
      <c r="C2" s="62"/>
      <c r="D2" s="62"/>
      <c r="E2" s="62"/>
      <c r="F2" s="62"/>
      <c r="G2" s="62"/>
      <c r="H2" s="62"/>
      <c r="I2" s="62"/>
      <c r="J2" s="62"/>
      <c r="K2" s="2"/>
      <c r="L2" s="2"/>
      <c r="M2" s="2"/>
      <c r="N2" s="2" t="s">
        <v>62</v>
      </c>
      <c r="O2" s="2"/>
      <c r="P2" s="2"/>
      <c r="Q2" s="2"/>
      <c r="R2" s="2"/>
    </row>
    <row r="3" spans="1:21" ht="12.75" customHeight="1" x14ac:dyDescent="0.25">
      <c r="A3" s="65" t="s">
        <v>27</v>
      </c>
      <c r="B3" s="65" t="s">
        <v>28</v>
      </c>
      <c r="C3" s="68" t="s">
        <v>29</v>
      </c>
      <c r="D3" s="69"/>
      <c r="E3" s="69"/>
      <c r="F3" s="70"/>
      <c r="G3" s="3"/>
      <c r="H3" s="13"/>
      <c r="I3" s="13"/>
      <c r="J3" s="13"/>
      <c r="K3" s="35"/>
      <c r="L3" s="13"/>
      <c r="M3" s="36" t="s">
        <v>48</v>
      </c>
      <c r="N3" s="33"/>
      <c r="O3" s="33"/>
      <c r="P3" s="33"/>
      <c r="Q3" s="34"/>
      <c r="R3" s="3"/>
    </row>
    <row r="4" spans="1:21" ht="12" customHeight="1" x14ac:dyDescent="0.25">
      <c r="A4" s="66"/>
      <c r="B4" s="66"/>
      <c r="C4" s="68" t="s">
        <v>30</v>
      </c>
      <c r="D4" s="71"/>
      <c r="E4" s="68" t="s">
        <v>31</v>
      </c>
      <c r="F4" s="71"/>
      <c r="G4" s="3"/>
      <c r="H4" s="13"/>
      <c r="I4" s="13"/>
      <c r="J4" s="13"/>
      <c r="K4" s="13"/>
      <c r="L4" s="13"/>
      <c r="M4" s="37" t="s">
        <v>63</v>
      </c>
      <c r="N4" s="13"/>
      <c r="O4" s="13"/>
      <c r="P4" s="13"/>
      <c r="Q4" s="3"/>
      <c r="R4" s="3"/>
    </row>
    <row r="5" spans="1:21" ht="19.5" customHeight="1" x14ac:dyDescent="0.25">
      <c r="A5" s="67"/>
      <c r="B5" s="67"/>
      <c r="C5" s="22" t="s">
        <v>32</v>
      </c>
      <c r="D5" s="22" t="s">
        <v>33</v>
      </c>
      <c r="E5" s="22" t="s">
        <v>32</v>
      </c>
      <c r="F5" s="22" t="s">
        <v>33</v>
      </c>
      <c r="G5" s="3"/>
      <c r="H5" s="13"/>
      <c r="I5" s="13"/>
      <c r="J5" s="13"/>
      <c r="K5" s="13"/>
      <c r="L5" s="13"/>
      <c r="M5" s="13"/>
      <c r="N5" s="13"/>
      <c r="O5" s="13"/>
      <c r="P5" s="13"/>
      <c r="Q5" s="3"/>
      <c r="R5" s="3"/>
    </row>
    <row r="6" spans="1:21" ht="12.75" customHeight="1" thickBot="1" x14ac:dyDescent="0.3">
      <c r="A6" s="22">
        <v>3</v>
      </c>
      <c r="B6" s="22">
        <v>75</v>
      </c>
      <c r="C6" s="22">
        <v>3</v>
      </c>
      <c r="D6" s="22">
        <v>75</v>
      </c>
      <c r="E6" s="22">
        <v>0</v>
      </c>
      <c r="F6" s="22">
        <v>0</v>
      </c>
      <c r="G6" s="3"/>
      <c r="H6" s="13"/>
      <c r="I6" s="13"/>
      <c r="J6" s="13"/>
      <c r="K6" s="13"/>
      <c r="L6" s="13"/>
      <c r="M6" s="13"/>
      <c r="N6" s="13"/>
      <c r="O6" s="13"/>
      <c r="P6" s="13"/>
      <c r="Q6" s="3"/>
      <c r="R6" s="3"/>
    </row>
    <row r="7" spans="1:21" ht="15" customHeight="1" x14ac:dyDescent="0.25">
      <c r="A7" s="54" t="s">
        <v>0</v>
      </c>
      <c r="B7" s="56" t="s">
        <v>18</v>
      </c>
      <c r="C7" s="58" t="s">
        <v>19</v>
      </c>
      <c r="D7" s="58" t="s">
        <v>41</v>
      </c>
      <c r="E7" s="58" t="s">
        <v>42</v>
      </c>
      <c r="F7" s="58" t="s">
        <v>43</v>
      </c>
      <c r="G7" s="58" t="s">
        <v>44</v>
      </c>
      <c r="H7" s="60" t="s">
        <v>20</v>
      </c>
      <c r="I7" s="60" t="s">
        <v>21</v>
      </c>
      <c r="J7" s="60" t="s">
        <v>22</v>
      </c>
      <c r="K7" s="52"/>
      <c r="L7" s="52"/>
      <c r="M7" s="52"/>
      <c r="N7" s="52"/>
      <c r="O7" s="52"/>
      <c r="P7" s="52"/>
      <c r="Q7" s="52"/>
      <c r="R7" s="53"/>
    </row>
    <row r="8" spans="1:21" ht="42" customHeight="1" thickBot="1" x14ac:dyDescent="0.3">
      <c r="A8" s="55"/>
      <c r="B8" s="57"/>
      <c r="C8" s="59"/>
      <c r="D8" s="59"/>
      <c r="E8" s="59"/>
      <c r="F8" s="59"/>
      <c r="G8" s="59"/>
      <c r="H8" s="60"/>
      <c r="I8" s="60"/>
      <c r="J8" s="60"/>
      <c r="K8" s="24" t="s">
        <v>53</v>
      </c>
      <c r="L8" s="24" t="s">
        <v>23</v>
      </c>
      <c r="M8" s="24" t="s">
        <v>67</v>
      </c>
      <c r="N8" s="63" t="s">
        <v>24</v>
      </c>
      <c r="O8" s="64"/>
      <c r="P8" s="24" t="s">
        <v>46</v>
      </c>
      <c r="Q8" s="24" t="s">
        <v>25</v>
      </c>
      <c r="R8" s="24" t="s">
        <v>26</v>
      </c>
      <c r="U8" s="61"/>
    </row>
    <row r="9" spans="1:21" x14ac:dyDescent="0.25">
      <c r="A9" s="4" t="s">
        <v>11</v>
      </c>
      <c r="B9" s="8" t="s">
        <v>34</v>
      </c>
      <c r="C9" s="20">
        <v>1</v>
      </c>
      <c r="D9" s="4"/>
      <c r="E9" s="7" t="s">
        <v>12</v>
      </c>
      <c r="F9" s="39">
        <v>5.29</v>
      </c>
      <c r="G9" s="7"/>
      <c r="H9" s="41" t="s">
        <v>2</v>
      </c>
      <c r="I9" s="11">
        <f>SUM(F9*H9)</f>
        <v>93617.13</v>
      </c>
      <c r="J9" s="23">
        <f>SUM(I9*C9)</f>
        <v>93617.13</v>
      </c>
      <c r="K9" s="12">
        <f>SUM(J9*25%)</f>
        <v>23404.282500000001</v>
      </c>
      <c r="L9" s="12"/>
      <c r="M9" s="12">
        <f>SUM(J9*30%)</f>
        <v>28085.138999999999</v>
      </c>
      <c r="N9" s="12"/>
      <c r="O9" s="12"/>
      <c r="P9" s="12"/>
      <c r="Q9" s="12">
        <f>SUM(J9:P9)</f>
        <v>145106.5515</v>
      </c>
      <c r="R9" s="12"/>
      <c r="U9" s="61"/>
    </row>
    <row r="10" spans="1:21" x14ac:dyDescent="0.25">
      <c r="A10" s="4" t="s">
        <v>57</v>
      </c>
      <c r="B10" s="8" t="s">
        <v>35</v>
      </c>
      <c r="C10" s="20">
        <v>0.5</v>
      </c>
      <c r="D10" s="4"/>
      <c r="E10" s="4" t="s">
        <v>13</v>
      </c>
      <c r="F10" s="39">
        <v>3.85</v>
      </c>
      <c r="G10" s="7"/>
      <c r="H10" s="41" t="s">
        <v>2</v>
      </c>
      <c r="I10" s="11">
        <v>85000</v>
      </c>
      <c r="J10" s="23">
        <f>SUM(I10*C10)</f>
        <v>42500</v>
      </c>
      <c r="K10" s="12">
        <f t="shared" ref="K10" si="0">SUM(J10*25%)</f>
        <v>10625</v>
      </c>
      <c r="L10" s="12"/>
      <c r="M10" s="12">
        <f>SUM(J10*30%)</f>
        <v>12750</v>
      </c>
      <c r="N10" s="12"/>
      <c r="O10" s="12"/>
      <c r="P10" s="12"/>
      <c r="Q10" s="12">
        <f>SUM(J10:P10)</f>
        <v>65875</v>
      </c>
      <c r="R10" s="12"/>
    </row>
    <row r="11" spans="1:21" x14ac:dyDescent="0.25">
      <c r="A11" s="4"/>
      <c r="B11" s="8" t="s">
        <v>68</v>
      </c>
      <c r="C11" s="20">
        <v>0.5</v>
      </c>
      <c r="D11" s="4"/>
      <c r="E11" s="4" t="s">
        <v>13</v>
      </c>
      <c r="F11" s="39">
        <v>3.85</v>
      </c>
      <c r="G11" s="7"/>
      <c r="H11" s="41" t="s">
        <v>2</v>
      </c>
      <c r="I11" s="11">
        <v>85000</v>
      </c>
      <c r="J11" s="23">
        <f>SUM(I11*C11)</f>
        <v>42500</v>
      </c>
      <c r="K11" s="12">
        <f t="shared" ref="K11" si="1">SUM(J11*25%)</f>
        <v>10625</v>
      </c>
      <c r="L11" s="12"/>
      <c r="M11" s="12">
        <f>SUM(J11*30%)</f>
        <v>12750</v>
      </c>
      <c r="N11" s="12"/>
      <c r="O11" s="12"/>
      <c r="P11" s="12"/>
      <c r="Q11" s="12">
        <f>SUM(J11:P11)</f>
        <v>65875</v>
      </c>
      <c r="R11" s="12"/>
    </row>
    <row r="12" spans="1:21" ht="15" customHeight="1" x14ac:dyDescent="0.25">
      <c r="A12" s="4"/>
      <c r="B12" s="18" t="s">
        <v>50</v>
      </c>
      <c r="C12" s="43">
        <f>SUM(C9:C10)</f>
        <v>1.5</v>
      </c>
      <c r="D12" s="4"/>
      <c r="E12" s="4"/>
      <c r="F12" s="39"/>
      <c r="G12" s="7"/>
      <c r="H12" s="41"/>
      <c r="I12" s="11"/>
      <c r="J12" s="27">
        <f>SUM(J9:J11)</f>
        <v>178617.13</v>
      </c>
      <c r="K12" s="27">
        <f>SUM(K9:K11)</f>
        <v>44654.282500000001</v>
      </c>
      <c r="L12" s="12"/>
      <c r="M12" s="27">
        <f>SUM(M9:M11)</f>
        <v>53585.138999999996</v>
      </c>
      <c r="N12" s="12"/>
      <c r="O12" s="12"/>
      <c r="P12" s="12"/>
      <c r="Q12" s="27">
        <f>SUM(Q9:Q11)</f>
        <v>276856.5515</v>
      </c>
      <c r="R12" s="12"/>
    </row>
    <row r="13" spans="1:21" x14ac:dyDescent="0.25">
      <c r="A13" s="4" t="s">
        <v>66</v>
      </c>
      <c r="B13" s="8" t="s">
        <v>36</v>
      </c>
      <c r="C13" s="20">
        <v>1</v>
      </c>
      <c r="D13" s="4"/>
      <c r="E13" s="4" t="s">
        <v>13</v>
      </c>
      <c r="F13" s="39">
        <v>3.85</v>
      </c>
      <c r="G13" s="7"/>
      <c r="H13" s="41" t="s">
        <v>2</v>
      </c>
      <c r="I13" s="11">
        <v>85000</v>
      </c>
      <c r="J13" s="23">
        <f t="shared" ref="J13:J14" si="2">SUM(I13*C13)</f>
        <v>85000</v>
      </c>
      <c r="K13" s="12">
        <f t="shared" ref="K13:K14" si="3">SUM(J13*25%)</f>
        <v>21250</v>
      </c>
      <c r="L13" s="12"/>
      <c r="M13" s="12">
        <f t="shared" ref="M13:M16" si="4">SUM(J13*30%)</f>
        <v>25500</v>
      </c>
      <c r="N13" s="12"/>
      <c r="O13" s="12"/>
      <c r="P13" s="12"/>
      <c r="Q13" s="12">
        <f>SUM(J13:P13)</f>
        <v>131750</v>
      </c>
      <c r="R13" s="12"/>
    </row>
    <row r="14" spans="1:21" x14ac:dyDescent="0.25">
      <c r="A14" s="4" t="s">
        <v>3</v>
      </c>
      <c r="B14" s="8" t="s">
        <v>36</v>
      </c>
      <c r="C14" s="20">
        <v>1</v>
      </c>
      <c r="D14" s="4"/>
      <c r="E14" s="4" t="s">
        <v>13</v>
      </c>
      <c r="F14" s="39">
        <v>3.78</v>
      </c>
      <c r="G14" s="7"/>
      <c r="H14" s="41" t="s">
        <v>2</v>
      </c>
      <c r="I14" s="11">
        <v>85000</v>
      </c>
      <c r="J14" s="23">
        <f t="shared" si="2"/>
        <v>85000</v>
      </c>
      <c r="K14" s="12">
        <f t="shared" si="3"/>
        <v>21250</v>
      </c>
      <c r="L14" s="12"/>
      <c r="M14" s="12">
        <f t="shared" si="4"/>
        <v>25500</v>
      </c>
      <c r="N14" s="12"/>
      <c r="O14" s="12"/>
      <c r="P14" s="12"/>
      <c r="Q14" s="12">
        <f>SUM(J14:P14)</f>
        <v>131750</v>
      </c>
      <c r="R14" s="12"/>
    </row>
    <row r="15" spans="1:21" x14ac:dyDescent="0.25">
      <c r="A15" s="4" t="s">
        <v>4</v>
      </c>
      <c r="B15" s="8" t="s">
        <v>36</v>
      </c>
      <c r="C15" s="20">
        <v>1</v>
      </c>
      <c r="D15" s="4"/>
      <c r="E15" s="4" t="s">
        <v>13</v>
      </c>
      <c r="F15" s="39">
        <v>3.78</v>
      </c>
      <c r="G15" s="7"/>
      <c r="H15" s="41" t="s">
        <v>2</v>
      </c>
      <c r="I15" s="11">
        <v>85000</v>
      </c>
      <c r="J15" s="23">
        <f t="shared" ref="J15:J16" si="5">SUM(I15*C15)</f>
        <v>85000</v>
      </c>
      <c r="K15" s="12">
        <f t="shared" ref="K15:K16" si="6">SUM(J15*25%)</f>
        <v>21250</v>
      </c>
      <c r="L15" s="12"/>
      <c r="M15" s="12">
        <f t="shared" si="4"/>
        <v>25500</v>
      </c>
      <c r="N15" s="12"/>
      <c r="O15" s="12"/>
      <c r="P15" s="12"/>
      <c r="Q15" s="12">
        <f t="shared" ref="Q15:Q16" si="7">SUM(J15:P15)</f>
        <v>131750</v>
      </c>
      <c r="R15" s="12"/>
    </row>
    <row r="16" spans="1:21" x14ac:dyDescent="0.25">
      <c r="A16" s="4" t="s">
        <v>5</v>
      </c>
      <c r="B16" s="8" t="s">
        <v>36</v>
      </c>
      <c r="C16" s="20">
        <v>1</v>
      </c>
      <c r="D16" s="4"/>
      <c r="E16" s="4" t="s">
        <v>13</v>
      </c>
      <c r="F16" s="39">
        <v>3.85</v>
      </c>
      <c r="G16" s="7"/>
      <c r="H16" s="41" t="s">
        <v>2</v>
      </c>
      <c r="I16" s="11">
        <v>85000</v>
      </c>
      <c r="J16" s="23">
        <f t="shared" si="5"/>
        <v>85000</v>
      </c>
      <c r="K16" s="12">
        <f t="shared" si="6"/>
        <v>21250</v>
      </c>
      <c r="L16" s="12"/>
      <c r="M16" s="12">
        <f t="shared" si="4"/>
        <v>25500</v>
      </c>
      <c r="N16" s="12"/>
      <c r="O16" s="12"/>
      <c r="P16" s="12"/>
      <c r="Q16" s="12">
        <f t="shared" si="7"/>
        <v>131750</v>
      </c>
      <c r="R16" s="12"/>
    </row>
    <row r="17" spans="1:20" x14ac:dyDescent="0.25">
      <c r="A17" s="4"/>
      <c r="B17" s="18" t="s">
        <v>37</v>
      </c>
      <c r="C17" s="42">
        <f>SUM(C13:C16)</f>
        <v>4</v>
      </c>
      <c r="D17" s="4"/>
      <c r="E17" s="4"/>
      <c r="F17" s="39"/>
      <c r="G17" s="7"/>
      <c r="H17" s="41"/>
      <c r="I17" s="11"/>
      <c r="J17" s="26">
        <f>SUM(J13:J16)</f>
        <v>340000</v>
      </c>
      <c r="K17" s="26">
        <f>SUM(K13:K16)</f>
        <v>85000</v>
      </c>
      <c r="L17" s="12"/>
      <c r="M17" s="27">
        <f>SUM(J17*30%)</f>
        <v>102000</v>
      </c>
      <c r="N17" s="12"/>
      <c r="O17" s="12"/>
      <c r="P17" s="12"/>
      <c r="Q17" s="27">
        <f>SUM(Q13:Q16)</f>
        <v>527000</v>
      </c>
      <c r="R17" s="12"/>
    </row>
    <row r="18" spans="1:20" x14ac:dyDescent="0.25">
      <c r="A18" s="4" t="s">
        <v>6</v>
      </c>
      <c r="B18" s="8" t="s">
        <v>65</v>
      </c>
      <c r="C18" s="20">
        <v>0.5</v>
      </c>
      <c r="D18" s="4"/>
      <c r="E18" s="4" t="s">
        <v>16</v>
      </c>
      <c r="F18" s="39">
        <v>3.41</v>
      </c>
      <c r="G18" s="7"/>
      <c r="H18" s="41" t="s">
        <v>2</v>
      </c>
      <c r="I18" s="11">
        <v>85000</v>
      </c>
      <c r="J18" s="23">
        <f t="shared" ref="J18" si="8">SUM(I18*C18)</f>
        <v>42500</v>
      </c>
      <c r="K18" s="12">
        <f t="shared" ref="K18" si="9">SUM(J18*25%)</f>
        <v>10625</v>
      </c>
      <c r="L18" s="12"/>
      <c r="M18" s="12">
        <f>SUM(J18*30%)</f>
        <v>12750</v>
      </c>
      <c r="N18" s="12"/>
      <c r="O18" s="12"/>
      <c r="P18" s="12"/>
      <c r="Q18" s="12">
        <f t="shared" ref="Q18" si="10">SUM(J18:P18)</f>
        <v>65875</v>
      </c>
      <c r="R18" s="12"/>
    </row>
    <row r="19" spans="1:20" ht="19.5" customHeight="1" x14ac:dyDescent="0.25">
      <c r="A19" s="4" t="s">
        <v>7</v>
      </c>
      <c r="B19" s="14" t="s">
        <v>45</v>
      </c>
      <c r="C19" s="20">
        <v>0.5</v>
      </c>
      <c r="D19" s="4"/>
      <c r="E19" s="4" t="s">
        <v>17</v>
      </c>
      <c r="F19" s="39">
        <v>3.39</v>
      </c>
      <c r="G19" s="7"/>
      <c r="H19" s="41" t="s">
        <v>2</v>
      </c>
      <c r="I19" s="11">
        <v>85000</v>
      </c>
      <c r="J19" s="23">
        <f t="shared" ref="J19:J27" si="11">SUM(I19*C19)</f>
        <v>42500</v>
      </c>
      <c r="K19" s="12">
        <f t="shared" ref="K19" si="12">SUM(J19*25%)</f>
        <v>10625</v>
      </c>
      <c r="L19" s="12"/>
      <c r="M19" s="12">
        <f>SUM(J19*30%)</f>
        <v>12750</v>
      </c>
      <c r="N19" s="12"/>
      <c r="O19" s="12"/>
      <c r="P19" s="12"/>
      <c r="Q19" s="12">
        <f>SUM(J19:P19)</f>
        <v>65875</v>
      </c>
      <c r="R19" s="12"/>
    </row>
    <row r="20" spans="1:20" x14ac:dyDescent="0.25">
      <c r="A20" s="4" t="s">
        <v>58</v>
      </c>
      <c r="B20" s="8" t="s">
        <v>38</v>
      </c>
      <c r="C20" s="20">
        <v>1</v>
      </c>
      <c r="D20" s="4"/>
      <c r="E20" s="4" t="s">
        <v>14</v>
      </c>
      <c r="F20" s="39">
        <v>2.94</v>
      </c>
      <c r="G20" s="7"/>
      <c r="H20" s="41" t="s">
        <v>2</v>
      </c>
      <c r="I20" s="11">
        <v>85000</v>
      </c>
      <c r="J20" s="23">
        <f t="shared" si="11"/>
        <v>85000</v>
      </c>
      <c r="K20" s="12"/>
      <c r="L20" s="12"/>
      <c r="M20" s="12"/>
      <c r="N20" s="25">
        <v>0.2</v>
      </c>
      <c r="O20" s="12">
        <v>3539</v>
      </c>
      <c r="P20" s="12"/>
      <c r="Q20" s="12">
        <f>SUM(J20:P20)</f>
        <v>88539.199999999997</v>
      </c>
      <c r="R20" s="12"/>
      <c r="T20" s="10"/>
    </row>
    <row r="21" spans="1:20" x14ac:dyDescent="0.25">
      <c r="A21" s="4" t="s">
        <v>59</v>
      </c>
      <c r="B21" s="8" t="s">
        <v>38</v>
      </c>
      <c r="C21" s="20">
        <v>1</v>
      </c>
      <c r="D21" s="4"/>
      <c r="E21" s="4" t="s">
        <v>14</v>
      </c>
      <c r="F21" s="39">
        <v>3.08</v>
      </c>
      <c r="G21" s="7"/>
      <c r="H21" s="41" t="s">
        <v>2</v>
      </c>
      <c r="I21" s="11">
        <v>85000</v>
      </c>
      <c r="J21" s="23">
        <f t="shared" ref="J21" si="13">SUM(I21*C21)</f>
        <v>85000</v>
      </c>
      <c r="K21" s="12"/>
      <c r="L21" s="12"/>
      <c r="M21" s="12"/>
      <c r="N21" s="25">
        <v>0.2</v>
      </c>
      <c r="O21" s="12">
        <v>3539</v>
      </c>
      <c r="P21" s="12"/>
      <c r="Q21" s="12">
        <f>SUM(J21:P21)</f>
        <v>88539.199999999997</v>
      </c>
      <c r="R21" s="12"/>
      <c r="T21" s="10"/>
    </row>
    <row r="22" spans="1:20" ht="12.75" customHeight="1" x14ac:dyDescent="0.25">
      <c r="A22" s="4"/>
      <c r="B22" s="18" t="s">
        <v>51</v>
      </c>
      <c r="C22" s="43">
        <f>SUM(C18:C21)</f>
        <v>3</v>
      </c>
      <c r="D22" s="4"/>
      <c r="E22" s="4"/>
      <c r="F22" s="39"/>
      <c r="G22" s="7"/>
      <c r="H22" s="41"/>
      <c r="I22" s="11"/>
      <c r="J22" s="26">
        <f>SUM(J18:J21)</f>
        <v>255000</v>
      </c>
      <c r="K22" s="26">
        <f>SUM(K18:K21)</f>
        <v>21250</v>
      </c>
      <c r="L22" s="12"/>
      <c r="M22" s="26">
        <f>SUM(M18:M21)</f>
        <v>25500</v>
      </c>
      <c r="N22" s="12"/>
      <c r="O22" s="26">
        <f>SUM(O18:O21)</f>
        <v>7078</v>
      </c>
      <c r="P22" s="12"/>
      <c r="Q22" s="27">
        <f>SUM(Q18:Q21)</f>
        <v>308828.40000000002</v>
      </c>
      <c r="R22" s="12"/>
    </row>
    <row r="23" spans="1:20" ht="13.5" customHeight="1" x14ac:dyDescent="0.25">
      <c r="A23" s="4" t="s">
        <v>60</v>
      </c>
      <c r="B23" s="8" t="s">
        <v>39</v>
      </c>
      <c r="C23" s="20">
        <v>1</v>
      </c>
      <c r="D23" s="4"/>
      <c r="E23" s="4" t="s">
        <v>15</v>
      </c>
      <c r="F23" s="39">
        <v>2.77</v>
      </c>
      <c r="G23" s="7"/>
      <c r="H23" s="41" t="s">
        <v>2</v>
      </c>
      <c r="I23" s="11">
        <v>85000</v>
      </c>
      <c r="J23" s="23">
        <f t="shared" si="11"/>
        <v>85000</v>
      </c>
      <c r="K23" s="12"/>
      <c r="L23" s="12"/>
      <c r="M23" s="12"/>
      <c r="N23" s="12"/>
      <c r="O23" s="12"/>
      <c r="P23" s="12"/>
      <c r="Q23" s="12">
        <f t="shared" ref="Q23:Q27" si="14">SUM(J23:P23)</f>
        <v>85000</v>
      </c>
      <c r="R23" s="12"/>
    </row>
    <row r="24" spans="1:20" x14ac:dyDescent="0.25">
      <c r="A24" s="9" t="s">
        <v>8</v>
      </c>
      <c r="B24" s="8" t="s">
        <v>54</v>
      </c>
      <c r="C24" s="20">
        <v>0.5</v>
      </c>
      <c r="D24" s="4"/>
      <c r="E24" s="4" t="s">
        <v>15</v>
      </c>
      <c r="F24" s="39">
        <v>2.77</v>
      </c>
      <c r="G24" s="7"/>
      <c r="H24" s="41" t="s">
        <v>2</v>
      </c>
      <c r="I24" s="11">
        <v>85000</v>
      </c>
      <c r="J24" s="23">
        <f t="shared" si="11"/>
        <v>42500</v>
      </c>
      <c r="K24" s="12"/>
      <c r="L24" s="12"/>
      <c r="M24" s="12"/>
      <c r="N24" s="12"/>
      <c r="O24" s="12"/>
      <c r="P24" s="12"/>
      <c r="Q24" s="12">
        <f t="shared" si="14"/>
        <v>42500</v>
      </c>
      <c r="R24" s="12"/>
    </row>
    <row r="25" spans="1:20" x14ac:dyDescent="0.25">
      <c r="A25" s="9" t="s">
        <v>9</v>
      </c>
      <c r="B25" s="8" t="s">
        <v>55</v>
      </c>
      <c r="C25" s="20">
        <v>0.5</v>
      </c>
      <c r="D25" s="4"/>
      <c r="E25" s="4" t="s">
        <v>15</v>
      </c>
      <c r="F25" s="39">
        <v>2.77</v>
      </c>
      <c r="G25" s="7"/>
      <c r="H25" s="41" t="s">
        <v>2</v>
      </c>
      <c r="I25" s="11">
        <v>85000</v>
      </c>
      <c r="J25" s="23">
        <f t="shared" si="11"/>
        <v>42500</v>
      </c>
      <c r="K25" s="12"/>
      <c r="L25" s="12"/>
      <c r="M25" s="12"/>
      <c r="N25" s="12"/>
      <c r="O25" s="12"/>
      <c r="P25" s="12"/>
      <c r="Q25" s="12">
        <f t="shared" si="14"/>
        <v>42500</v>
      </c>
      <c r="R25" s="12"/>
    </row>
    <row r="26" spans="1:20" x14ac:dyDescent="0.25">
      <c r="A26" s="9" t="s">
        <v>61</v>
      </c>
      <c r="B26" s="8" t="s">
        <v>56</v>
      </c>
      <c r="C26" s="20">
        <v>0.5</v>
      </c>
      <c r="D26" s="4"/>
      <c r="E26" s="4" t="s">
        <v>15</v>
      </c>
      <c r="F26" s="39">
        <v>2.77</v>
      </c>
      <c r="G26" s="7"/>
      <c r="H26" s="41" t="s">
        <v>2</v>
      </c>
      <c r="I26" s="11">
        <v>85000</v>
      </c>
      <c r="J26" s="23">
        <f t="shared" si="11"/>
        <v>42500</v>
      </c>
      <c r="K26" s="12"/>
      <c r="L26" s="12"/>
      <c r="M26" s="12"/>
      <c r="N26" s="12"/>
      <c r="O26" s="12"/>
      <c r="P26" s="12"/>
      <c r="Q26" s="12">
        <f t="shared" si="14"/>
        <v>42500</v>
      </c>
      <c r="R26" s="12"/>
    </row>
    <row r="27" spans="1:20" x14ac:dyDescent="0.25">
      <c r="A27" s="9" t="s">
        <v>10</v>
      </c>
      <c r="B27" s="8" t="s">
        <v>40</v>
      </c>
      <c r="C27" s="20">
        <v>2</v>
      </c>
      <c r="D27" s="4" t="s">
        <v>1</v>
      </c>
      <c r="E27" s="4" t="s">
        <v>15</v>
      </c>
      <c r="F27" s="39">
        <v>2.77</v>
      </c>
      <c r="G27" s="7"/>
      <c r="H27" s="41" t="s">
        <v>2</v>
      </c>
      <c r="I27" s="11">
        <v>85000</v>
      </c>
      <c r="J27" s="23">
        <f t="shared" si="11"/>
        <v>170000</v>
      </c>
      <c r="K27" s="12"/>
      <c r="L27" s="12">
        <v>14286</v>
      </c>
      <c r="M27" s="12"/>
      <c r="N27" s="12"/>
      <c r="O27" s="12"/>
      <c r="P27" s="12"/>
      <c r="Q27" s="12">
        <f t="shared" si="14"/>
        <v>184286</v>
      </c>
      <c r="R27" s="12"/>
    </row>
    <row r="28" spans="1:20" ht="12.75" customHeight="1" x14ac:dyDescent="0.25">
      <c r="A28" s="15"/>
      <c r="B28" s="19" t="s">
        <v>52</v>
      </c>
      <c r="C28" s="43">
        <f>SUM(C23:C27)</f>
        <v>4.5</v>
      </c>
      <c r="D28" s="15"/>
      <c r="E28" s="15"/>
      <c r="F28" s="40"/>
      <c r="G28" s="16"/>
      <c r="H28" s="21"/>
      <c r="I28" s="17"/>
      <c r="J28" s="26">
        <f>SUM(J23:J27)</f>
        <v>382500</v>
      </c>
      <c r="K28" s="26">
        <f>SUM(K23:K27)</f>
        <v>0</v>
      </c>
      <c r="L28" s="12"/>
      <c r="M28" s="12"/>
      <c r="N28" s="12"/>
      <c r="O28" s="12"/>
      <c r="P28" s="12"/>
      <c r="Q28" s="27">
        <f>SUM(Q23:Q27)</f>
        <v>396786</v>
      </c>
      <c r="R28" s="12"/>
    </row>
    <row r="29" spans="1:20" ht="10.5" customHeight="1" x14ac:dyDescent="0.25">
      <c r="A29" s="15"/>
      <c r="B29" s="19"/>
      <c r="C29" s="28">
        <f>SUM(C12+C17+C22+C28)</f>
        <v>13</v>
      </c>
      <c r="D29" s="29"/>
      <c r="E29" s="29"/>
      <c r="F29" s="29"/>
      <c r="G29" s="30"/>
      <c r="H29" s="29"/>
      <c r="I29" s="31"/>
      <c r="J29" s="32">
        <f>SUM(J12+J17+J22+J28)</f>
        <v>1156117.1299999999</v>
      </c>
      <c r="K29" s="32">
        <f>SUM(K12+K17+K22+K28)</f>
        <v>150904.2825</v>
      </c>
      <c r="L29" s="32">
        <f>SUM(L9:L27)</f>
        <v>14286</v>
      </c>
      <c r="M29" s="32">
        <f>SUM(M12+M17+M22+M28)</f>
        <v>181085.139</v>
      </c>
      <c r="N29" s="32">
        <v>0</v>
      </c>
      <c r="O29" s="32">
        <f>SUM(O22:O28)</f>
        <v>7078</v>
      </c>
      <c r="P29" s="32">
        <f>SUM(P9:P27)</f>
        <v>0</v>
      </c>
      <c r="Q29" s="32">
        <f>SUM(Q12+Q17+Q22+Q28)</f>
        <v>1509470.9515</v>
      </c>
      <c r="R29" s="32">
        <f>SUM(R9:R27)</f>
        <v>0</v>
      </c>
    </row>
    <row r="30" spans="1:20" ht="10.5" customHeight="1" x14ac:dyDescent="0.25">
      <c r="A30" s="44"/>
      <c r="B30" s="45"/>
      <c r="C30" s="46"/>
      <c r="D30" s="47"/>
      <c r="E30" s="47"/>
      <c r="F30" s="47"/>
      <c r="G30" s="48"/>
      <c r="H30" s="47"/>
      <c r="I30" s="49"/>
      <c r="J30" s="50"/>
      <c r="K30" s="50"/>
      <c r="L30" s="50"/>
      <c r="M30" s="50"/>
      <c r="N30" s="50"/>
      <c r="O30" s="50"/>
      <c r="P30" s="50"/>
      <c r="Q30" s="50"/>
      <c r="R30" s="50"/>
    </row>
    <row r="31" spans="1:20" ht="21.75" customHeight="1" x14ac:dyDescent="0.25">
      <c r="A31" s="1"/>
      <c r="B31" s="5" t="s">
        <v>49</v>
      </c>
      <c r="C31" s="6"/>
      <c r="D31" s="6"/>
      <c r="E31" s="6"/>
      <c r="F31" s="5" t="s">
        <v>64</v>
      </c>
      <c r="G31" s="6"/>
      <c r="H31" s="6"/>
      <c r="I31" s="1"/>
      <c r="J31" s="1"/>
      <c r="K31" s="1"/>
      <c r="L31" s="1"/>
      <c r="M31" s="1"/>
      <c r="N31" s="1"/>
      <c r="O31" s="1"/>
      <c r="P31" s="1"/>
      <c r="Q31" s="1"/>
      <c r="R31" s="1"/>
    </row>
    <row r="34" spans="8:17" x14ac:dyDescent="0.25">
      <c r="H34" s="51"/>
      <c r="I34" s="51"/>
      <c r="J34" s="51"/>
      <c r="K34" s="51"/>
      <c r="L34" s="51"/>
      <c r="M34" s="51"/>
      <c r="N34" s="51"/>
      <c r="O34" s="51"/>
      <c r="P34" s="51"/>
      <c r="Q34" s="51"/>
    </row>
  </sheetData>
  <mergeCells count="20">
    <mergeCell ref="U8:U9"/>
    <mergeCell ref="B1:J2"/>
    <mergeCell ref="N8:O8"/>
    <mergeCell ref="A3:A5"/>
    <mergeCell ref="B3:B5"/>
    <mergeCell ref="C3:F3"/>
    <mergeCell ref="C4:D4"/>
    <mergeCell ref="E4:F4"/>
    <mergeCell ref="H34:Q34"/>
    <mergeCell ref="K7:R7"/>
    <mergeCell ref="A7:A8"/>
    <mergeCell ref="B7:B8"/>
    <mergeCell ref="C7:C8"/>
    <mergeCell ref="D7:D8"/>
    <mergeCell ref="E7:E8"/>
    <mergeCell ref="J7:J8"/>
    <mergeCell ref="I7:I8"/>
    <mergeCell ref="H7:H8"/>
    <mergeCell ref="G7:G8"/>
    <mergeCell ref="F7:F8"/>
  </mergeCells>
  <pageMargins left="0.98425196850393704" right="0.59055118110236227" top="0.39370078740157483" bottom="0" header="0.39370078740157483" footer="0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Штатный Аяла-2017  05.01.2025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Акимбеков Нурсултан Акимбекович [ЦА]</cp:lastModifiedBy>
  <cp:lastPrinted>2025-02-03T11:11:49Z</cp:lastPrinted>
  <dcterms:created xsi:type="dcterms:W3CDTF">2016-10-21T08:44:02Z</dcterms:created>
  <dcterms:modified xsi:type="dcterms:W3CDTF">2026-10-08T17:58:30Z</dcterms:modified>
</cp:coreProperties>
</file>